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"/>
    </mc:Choice>
  </mc:AlternateContent>
  <bookViews>
    <workbookView xWindow="0" yWindow="0" windowWidth="23040" windowHeight="8676"/>
  </bookViews>
  <sheets>
    <sheet name="2D3b" sheetId="1" r:id="rId1"/>
    <sheet name="calc  1994-20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I30" i="1"/>
  <c r="G30" i="1"/>
  <c r="F3" i="2" l="1"/>
  <c r="G3" i="2"/>
  <c r="H3" i="2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G2" i="2"/>
  <c r="H2" i="2"/>
  <c r="F2" i="2"/>
  <c r="L24" i="1" l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3" i="1"/>
  <c r="K3" i="1"/>
  <c r="J3" i="1"/>
  <c r="K2" i="1"/>
  <c r="L2" i="1"/>
  <c r="J2" i="1"/>
  <c r="V2" i="1"/>
  <c r="W2" i="1"/>
  <c r="X2" i="1"/>
  <c r="V3" i="1"/>
  <c r="W3" i="1"/>
  <c r="X3" i="1"/>
  <c r="V4" i="1"/>
  <c r="W4" i="1"/>
  <c r="X4" i="1"/>
  <c r="D25" i="1"/>
  <c r="G25" i="1"/>
  <c r="H25" i="1"/>
  <c r="I25" i="1"/>
  <c r="K28" i="1" l="1"/>
  <c r="J28" i="1"/>
  <c r="K25" i="1"/>
  <c r="L28" i="1"/>
  <c r="J25" i="1"/>
  <c r="L25" i="1"/>
</calcChain>
</file>

<file path=xl/sharedStrings.xml><?xml version="1.0" encoding="utf-8"?>
<sst xmlns="http://schemas.openxmlformats.org/spreadsheetml/2006/main" count="229" uniqueCount="64">
  <si>
    <t>NA</t>
  </si>
  <si>
    <t>2D3b</t>
  </si>
  <si>
    <t>DE</t>
  </si>
  <si>
    <t>NE</t>
  </si>
  <si>
    <t>NL</t>
  </si>
  <si>
    <t>IE</t>
  </si>
  <si>
    <t>FR</t>
  </si>
  <si>
    <t>CZ</t>
  </si>
  <si>
    <t>SK</t>
  </si>
  <si>
    <t>HU</t>
  </si>
  <si>
    <t>SE</t>
  </si>
  <si>
    <t>SI</t>
  </si>
  <si>
    <t>LU</t>
  </si>
  <si>
    <t>CY</t>
  </si>
  <si>
    <t>EE</t>
  </si>
  <si>
    <t>LT</t>
  </si>
  <si>
    <t>ES</t>
  </si>
  <si>
    <t>UK</t>
  </si>
  <si>
    <t>AT</t>
  </si>
  <si>
    <t>BE</t>
  </si>
  <si>
    <t>FI</t>
  </si>
  <si>
    <t>DK</t>
  </si>
  <si>
    <t>HR</t>
  </si>
  <si>
    <t>PT</t>
  </si>
  <si>
    <t>MT</t>
  </si>
  <si>
    <t>GR</t>
  </si>
  <si>
    <t>LV</t>
  </si>
  <si>
    <t>Drum UNC</t>
  </si>
  <si>
    <t>EIG Tier 2</t>
  </si>
  <si>
    <t>PL</t>
  </si>
  <si>
    <t>Batch UNC</t>
  </si>
  <si>
    <t>RO</t>
  </si>
  <si>
    <t>EIG Tier 1</t>
  </si>
  <si>
    <t>5,7% PM2,5</t>
  </si>
  <si>
    <t>BG</t>
  </si>
  <si>
    <t>BC</t>
  </si>
  <si>
    <t>TSP</t>
  </si>
  <si>
    <r>
      <t>PM</t>
    </r>
    <r>
      <rPr>
        <vertAlign val="subscript"/>
        <sz val="10"/>
        <rFont val="Arial"/>
        <family val="2"/>
      </rPr>
      <t>10</t>
    </r>
  </si>
  <si>
    <r>
      <t>PM</t>
    </r>
    <r>
      <rPr>
        <vertAlign val="subscript"/>
        <sz val="10"/>
        <rFont val="Arial"/>
        <family val="2"/>
      </rPr>
      <t>2.5</t>
    </r>
  </si>
  <si>
    <t>NMVOC</t>
  </si>
  <si>
    <r>
      <t>NH</t>
    </r>
    <r>
      <rPr>
        <vertAlign val="subscript"/>
        <sz val="10"/>
        <rFont val="Arial"/>
        <family val="2"/>
      </rPr>
      <t>3</t>
    </r>
  </si>
  <si>
    <r>
      <t>SOx 
(as 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</si>
  <si>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SECTOR</t>
  </si>
  <si>
    <t>NFR</t>
  </si>
  <si>
    <t>rok</t>
  </si>
  <si>
    <t>EF EIG 2019</t>
  </si>
  <si>
    <t>PM2,5/NMVOC</t>
  </si>
  <si>
    <t>PM10/NMVOC</t>
  </si>
  <si>
    <t>TSP/NMVOC</t>
  </si>
  <si>
    <t>TIER</t>
  </si>
  <si>
    <t>????</t>
  </si>
  <si>
    <t>rounded for calculation</t>
  </si>
  <si>
    <t>EF for 2D3b from selected countries</t>
  </si>
  <si>
    <t>Country (y. 2020)</t>
  </si>
  <si>
    <t>calculation for y. 2020 and 2021*</t>
  </si>
  <si>
    <r>
      <t>NOx
(as NO</t>
    </r>
    <r>
      <rPr>
        <b/>
        <vertAlign val="subscript"/>
        <sz val="10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)</t>
    </r>
  </si>
  <si>
    <r>
      <t>SOx 
(as SO</t>
    </r>
    <r>
      <rPr>
        <b/>
        <vertAlign val="sub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</t>
    </r>
  </si>
  <si>
    <r>
      <t>NH</t>
    </r>
    <r>
      <rPr>
        <b/>
        <vertAlign val="subscript"/>
        <sz val="10"/>
        <rFont val="Arial"/>
        <family val="2"/>
        <charset val="238"/>
      </rPr>
      <t>3</t>
    </r>
  </si>
  <si>
    <r>
      <t>PM</t>
    </r>
    <r>
      <rPr>
        <b/>
        <vertAlign val="subscript"/>
        <sz val="10"/>
        <rFont val="Arial"/>
        <family val="2"/>
        <charset val="238"/>
      </rPr>
      <t>2.5</t>
    </r>
  </si>
  <si>
    <r>
      <t>PM</t>
    </r>
    <r>
      <rPr>
        <b/>
        <vertAlign val="subscript"/>
        <sz val="10"/>
        <rFont val="Arial"/>
        <family val="2"/>
        <charset val="238"/>
      </rPr>
      <t>10</t>
    </r>
  </si>
  <si>
    <t>without PM emission</t>
  </si>
  <si>
    <t>without NMVOC emission</t>
  </si>
  <si>
    <t>SUM and average EFs</t>
  </si>
  <si>
    <t>* Since the data for the calculation for 2021 was not available, NMVOC emissions for 2020 were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</si>
</sst>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"/>
    <numFmt numFmtId="167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7"/>
      <color rgb="FF202124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vertAlign val="subscript"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9">
    <xf numFmtId="0" fontId="0" fillId="0" borderId="0" xfId="0"/>
    <xf numFmtId="2" fontId="1" fillId="0" borderId="0" xfId="0" applyNumberFormat="1" applyFont="1"/>
    <xf numFmtId="165" fontId="0" fillId="0" borderId="0" xfId="0" applyNumberFormat="1"/>
    <xf numFmtId="2" fontId="4" fillId="0" borderId="0" xfId="0" applyNumberFormat="1" applyFont="1"/>
    <xf numFmtId="2" fontId="4" fillId="2" borderId="0" xfId="0" applyNumberFormat="1" applyFont="1" applyFill="1"/>
    <xf numFmtId="165" fontId="5" fillId="0" borderId="1" xfId="1" applyNumberFormat="1" applyFont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 wrapText="1"/>
    </xf>
    <xf numFmtId="49" fontId="5" fillId="0" borderId="0" xfId="2" applyNumberFormat="1" applyFont="1"/>
    <xf numFmtId="0" fontId="5" fillId="0" borderId="0" xfId="2" applyFont="1"/>
    <xf numFmtId="167" fontId="5" fillId="0" borderId="0" xfId="2" applyNumberFormat="1" applyFont="1"/>
    <xf numFmtId="167" fontId="9" fillId="0" borderId="0" xfId="2" applyNumberFormat="1" applyFont="1"/>
    <xf numFmtId="1" fontId="5" fillId="0" borderId="0" xfId="2" applyNumberFormat="1" applyFont="1" applyAlignment="1">
      <alignment horizontal="center"/>
    </xf>
    <xf numFmtId="165" fontId="5" fillId="3" borderId="1" xfId="1" applyNumberFormat="1" applyFont="1" applyFill="1" applyBorder="1" applyAlignment="1" applyProtection="1">
      <alignment horizontal="center" vertical="center" wrapText="1"/>
    </xf>
    <xf numFmtId="165" fontId="5" fillId="3" borderId="1" xfId="1" applyNumberFormat="1" applyFont="1" applyFill="1" applyBorder="1" applyAlignment="1" applyProtection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0" fillId="2" borderId="0" xfId="0" applyNumberFormat="1" applyFill="1"/>
    <xf numFmtId="0" fontId="1" fillId="3" borderId="0" xfId="0" applyFont="1" applyFill="1"/>
    <xf numFmtId="2" fontId="1" fillId="2" borderId="0" xfId="0" applyNumberFormat="1" applyFont="1" applyFill="1"/>
    <xf numFmtId="0" fontId="3" fillId="0" borderId="0" xfId="0" applyFont="1" applyFill="1" applyAlignment="1">
      <alignment horizontal="center"/>
    </xf>
    <xf numFmtId="165" fontId="10" fillId="0" borderId="0" xfId="1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2" fontId="3" fillId="0" borderId="0" xfId="0" applyNumberFormat="1" applyFont="1" applyFill="1"/>
    <xf numFmtId="0" fontId="2" fillId="0" borderId="0" xfId="0" applyFont="1" applyFill="1"/>
    <xf numFmtId="0" fontId="11" fillId="0" borderId="0" xfId="0" applyFon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7" fillId="0" borderId="1" xfId="1" applyNumberFormat="1" applyFont="1" applyBorder="1" applyAlignment="1" applyProtection="1">
      <alignment horizontal="center" vertical="center" wrapText="1"/>
    </xf>
    <xf numFmtId="166" fontId="11" fillId="4" borderId="0" xfId="0" applyNumberFormat="1" applyFont="1" applyFill="1"/>
    <xf numFmtId="0" fontId="12" fillId="4" borderId="0" xfId="0" applyFont="1" applyFill="1"/>
    <xf numFmtId="2" fontId="13" fillId="4" borderId="0" xfId="0" applyNumberFormat="1" applyFont="1" applyFill="1"/>
    <xf numFmtId="0" fontId="13" fillId="4" borderId="0" xfId="0" applyFont="1" applyFill="1"/>
    <xf numFmtId="1" fontId="8" fillId="0" borderId="0" xfId="2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Alignment="1">
      <alignment wrapText="1"/>
    </xf>
    <xf numFmtId="0" fontId="14" fillId="0" borderId="0" xfId="0" applyFont="1"/>
    <xf numFmtId="0" fontId="3" fillId="0" borderId="0" xfId="0" applyFont="1"/>
    <xf numFmtId="0" fontId="13" fillId="0" borderId="0" xfId="0" applyFont="1"/>
    <xf numFmtId="165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5" fillId="0" borderId="0" xfId="0" applyFont="1"/>
    <xf numFmtId="165" fontId="9" fillId="0" borderId="1" xfId="1" applyNumberFormat="1" applyFont="1" applyFill="1" applyBorder="1" applyAlignment="1" applyProtection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/>
    </xf>
    <xf numFmtId="1" fontId="0" fillId="3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5" fontId="20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/>
    <xf numFmtId="166" fontId="0" fillId="0" borderId="0" xfId="0" applyNumberFormat="1" applyAlignment="1">
      <alignment horizontal="center"/>
    </xf>
    <xf numFmtId="2" fontId="1" fillId="4" borderId="0" xfId="0" applyNumberFormat="1" applyFont="1" applyFill="1"/>
    <xf numFmtId="164" fontId="1" fillId="4" borderId="0" xfId="0" applyNumberFormat="1" applyFont="1" applyFill="1"/>
    <xf numFmtId="164" fontId="13" fillId="4" borderId="0" xfId="0" applyNumberFormat="1" applyFont="1" applyFill="1"/>
    <xf numFmtId="164" fontId="12" fillId="4" borderId="0" xfId="0" applyNumberFormat="1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3">
    <cellStyle name="Normální" xfId="0" builtinId="0"/>
    <cellStyle name="Normální 2" xfId="2"/>
    <cellStyle name="Standard 2" xfId="1"/>
  </cellStyles>
  <dxfs count="5"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rgb="FFFFCC99"/>
        </patternFill>
      </fill>
    </dxf>
    <dxf>
      <font>
        <color theme="4"/>
      </font>
      <fill>
        <patternFill>
          <bgColor theme="8" tint="0.79998168889431442"/>
        </patternFill>
      </fill>
    </dxf>
    <dxf>
      <font>
        <color theme="0"/>
      </font>
      <fill>
        <patternFill>
          <bgColor rgb="FF7030A0"/>
        </patternFill>
      </fill>
    </dxf>
    <dxf>
      <font>
        <strike val="0"/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="70" zoomScaleNormal="70" workbookViewId="0">
      <pane xSplit="9" ySplit="1" topLeftCell="J2" activePane="bottomRight" state="frozen"/>
      <selection pane="topRight" activeCell="J1" sqref="J1"/>
      <selection pane="bottomLeft" activeCell="A2" sqref="A2"/>
      <selection pane="bottomRight" activeCell="D30" sqref="D30"/>
    </sheetView>
  </sheetViews>
  <sheetFormatPr defaultRowHeight="14.4" x14ac:dyDescent="0.3"/>
  <cols>
    <col min="13" max="13" width="8.88671875" style="24"/>
    <col min="14" max="14" width="30.109375" customWidth="1"/>
    <col min="19" max="19" width="12.6640625" customWidth="1"/>
    <col min="21" max="21" width="9.88671875" customWidth="1"/>
    <col min="22" max="24" width="7.33203125" customWidth="1"/>
  </cols>
  <sheetData>
    <row r="1" spans="1:24" ht="43.2" x14ac:dyDescent="0.3">
      <c r="A1" s="35" t="s">
        <v>53</v>
      </c>
      <c r="B1" t="s">
        <v>42</v>
      </c>
      <c r="C1" s="43" t="s">
        <v>55</v>
      </c>
      <c r="D1" s="43" t="s">
        <v>39</v>
      </c>
      <c r="E1" s="43" t="s">
        <v>56</v>
      </c>
      <c r="F1" s="43" t="s">
        <v>57</v>
      </c>
      <c r="G1" s="43" t="s">
        <v>58</v>
      </c>
      <c r="H1" s="44" t="s">
        <v>59</v>
      </c>
      <c r="I1" s="44" t="s">
        <v>36</v>
      </c>
      <c r="J1" s="7" t="s">
        <v>46</v>
      </c>
      <c r="K1" s="28" t="s">
        <v>47</v>
      </c>
      <c r="L1" s="28" t="s">
        <v>48</v>
      </c>
      <c r="M1" s="21" t="s">
        <v>49</v>
      </c>
      <c r="O1" s="13" t="s">
        <v>39</v>
      </c>
      <c r="P1" s="13" t="s">
        <v>38</v>
      </c>
      <c r="Q1" s="14" t="s">
        <v>37</v>
      </c>
      <c r="R1" s="14" t="s">
        <v>36</v>
      </c>
      <c r="S1" s="14" t="s">
        <v>35</v>
      </c>
      <c r="T1" s="57" t="s">
        <v>45</v>
      </c>
      <c r="U1" s="58"/>
      <c r="V1" s="46" t="s">
        <v>46</v>
      </c>
      <c r="W1" s="46" t="s">
        <v>47</v>
      </c>
      <c r="X1" s="46" t="s">
        <v>48</v>
      </c>
    </row>
    <row r="2" spans="1:24" x14ac:dyDescent="0.3">
      <c r="A2" t="s">
        <v>34</v>
      </c>
      <c r="B2" t="s">
        <v>1</v>
      </c>
      <c r="C2" s="26">
        <v>0.11638182399999999</v>
      </c>
      <c r="D2" s="34">
        <v>4.9037286999999999E-2</v>
      </c>
      <c r="E2" s="26">
        <v>5.7863996000000001E-2</v>
      </c>
      <c r="F2" s="26" t="s">
        <v>0</v>
      </c>
      <c r="G2" s="27">
        <v>1.3084449170000001</v>
      </c>
      <c r="H2" s="27">
        <v>5.6076210739999999</v>
      </c>
      <c r="I2" s="27">
        <v>24.299691326000001</v>
      </c>
      <c r="J2" s="3">
        <f t="shared" ref="J2:L8" si="0">+G2/$D2</f>
        <v>26.682653079890006</v>
      </c>
      <c r="K2" s="3">
        <f t="shared" si="0"/>
        <v>114.35422750854875</v>
      </c>
      <c r="L2" s="3">
        <f t="shared" si="0"/>
        <v>495.53498597913875</v>
      </c>
      <c r="M2" s="20" t="s">
        <v>50</v>
      </c>
      <c r="O2" s="45">
        <v>16</v>
      </c>
      <c r="P2" s="45">
        <v>400</v>
      </c>
      <c r="Q2" s="45">
        <v>3000</v>
      </c>
      <c r="R2" s="45">
        <v>14000</v>
      </c>
      <c r="S2" s="16" t="s">
        <v>33</v>
      </c>
      <c r="T2" s="18" t="s">
        <v>32</v>
      </c>
      <c r="U2" s="18"/>
      <c r="V2" s="19">
        <f t="shared" ref="V2:X4" si="1">+P2/$O2</f>
        <v>25</v>
      </c>
      <c r="W2" s="19">
        <f t="shared" si="1"/>
        <v>187.5</v>
      </c>
      <c r="X2" s="19">
        <f t="shared" si="1"/>
        <v>875</v>
      </c>
    </row>
    <row r="3" spans="1:24" x14ac:dyDescent="0.3">
      <c r="A3" t="s">
        <v>31</v>
      </c>
      <c r="B3" t="s">
        <v>1</v>
      </c>
      <c r="C3" s="26" t="s">
        <v>3</v>
      </c>
      <c r="D3" s="34">
        <v>2.8801843088E-2</v>
      </c>
      <c r="E3" s="26" t="s">
        <v>3</v>
      </c>
      <c r="F3" s="26" t="s">
        <v>0</v>
      </c>
      <c r="G3" s="27">
        <v>0.72004607720000002</v>
      </c>
      <c r="H3" s="27">
        <v>5.4003455789999997</v>
      </c>
      <c r="I3" s="27">
        <v>25.201612701999998</v>
      </c>
      <c r="J3" s="4">
        <f t="shared" si="0"/>
        <v>25</v>
      </c>
      <c r="K3" s="4">
        <f t="shared" si="0"/>
        <v>187.5</v>
      </c>
      <c r="L3" s="4">
        <f t="shared" si="0"/>
        <v>874.99999999999989</v>
      </c>
      <c r="M3" s="22" t="s">
        <v>32</v>
      </c>
      <c r="O3" s="45">
        <v>16</v>
      </c>
      <c r="P3" s="45">
        <v>100</v>
      </c>
      <c r="Q3" s="45">
        <v>2000</v>
      </c>
      <c r="R3" s="45">
        <v>15000</v>
      </c>
      <c r="S3" s="16"/>
      <c r="T3" s="15" t="s">
        <v>28</v>
      </c>
      <c r="U3" s="15" t="s">
        <v>30</v>
      </c>
      <c r="V3" s="17">
        <f t="shared" si="1"/>
        <v>6.25</v>
      </c>
      <c r="W3" s="17">
        <f t="shared" si="1"/>
        <v>125</v>
      </c>
      <c r="X3" s="17">
        <f t="shared" si="1"/>
        <v>937.5</v>
      </c>
    </row>
    <row r="4" spans="1:24" x14ac:dyDescent="0.3">
      <c r="A4" t="s">
        <v>29</v>
      </c>
      <c r="B4" t="s">
        <v>1</v>
      </c>
      <c r="C4" s="26" t="s">
        <v>0</v>
      </c>
      <c r="D4" s="34">
        <v>2.4466815999999999E-2</v>
      </c>
      <c r="E4" s="26" t="s">
        <v>0</v>
      </c>
      <c r="F4" s="26" t="s">
        <v>0</v>
      </c>
      <c r="G4" s="27">
        <v>0.61167039999999995</v>
      </c>
      <c r="H4" s="27">
        <v>4.5875279999999998</v>
      </c>
      <c r="I4" s="27">
        <v>21.408463999999999</v>
      </c>
      <c r="J4" s="4">
        <f t="shared" si="0"/>
        <v>25</v>
      </c>
      <c r="K4" s="4">
        <f t="shared" si="0"/>
        <v>187.5</v>
      </c>
      <c r="L4" s="4">
        <f t="shared" si="0"/>
        <v>875</v>
      </c>
      <c r="M4" s="22" t="s">
        <v>32</v>
      </c>
      <c r="O4" s="45">
        <v>15</v>
      </c>
      <c r="P4" s="45">
        <v>700</v>
      </c>
      <c r="Q4" s="45">
        <v>3000</v>
      </c>
      <c r="R4" s="45">
        <v>13000</v>
      </c>
      <c r="S4" s="16"/>
      <c r="T4" s="15" t="s">
        <v>28</v>
      </c>
      <c r="U4" s="15" t="s">
        <v>27</v>
      </c>
      <c r="V4" s="17">
        <f t="shared" si="1"/>
        <v>46.666666666666664</v>
      </c>
      <c r="W4" s="17">
        <f t="shared" si="1"/>
        <v>200</v>
      </c>
      <c r="X4" s="17">
        <f t="shared" si="1"/>
        <v>866.66666666666663</v>
      </c>
    </row>
    <row r="5" spans="1:24" x14ac:dyDescent="0.3">
      <c r="A5" t="s">
        <v>26</v>
      </c>
      <c r="B5" t="s">
        <v>1</v>
      </c>
      <c r="C5" s="26" t="s">
        <v>3</v>
      </c>
      <c r="D5" s="34">
        <v>2.0412639244799999E-2</v>
      </c>
      <c r="E5" s="26" t="s">
        <v>3</v>
      </c>
      <c r="F5" s="26" t="s">
        <v>0</v>
      </c>
      <c r="G5" s="27">
        <v>0.51031598111999998</v>
      </c>
      <c r="H5" s="27">
        <v>3.8273698584</v>
      </c>
      <c r="I5" s="27">
        <v>17.861059339200001</v>
      </c>
      <c r="J5" s="4">
        <f t="shared" si="0"/>
        <v>25</v>
      </c>
      <c r="K5" s="4">
        <f t="shared" si="0"/>
        <v>187.5</v>
      </c>
      <c r="L5" s="4">
        <f t="shared" si="0"/>
        <v>875</v>
      </c>
      <c r="M5" s="22" t="s">
        <v>32</v>
      </c>
    </row>
    <row r="6" spans="1:24" x14ac:dyDescent="0.3">
      <c r="A6" t="s">
        <v>25</v>
      </c>
      <c r="B6" t="s">
        <v>1</v>
      </c>
      <c r="C6" s="26" t="s">
        <v>3</v>
      </c>
      <c r="D6" s="34">
        <v>1.4313619392E-2</v>
      </c>
      <c r="E6" s="26" t="s">
        <v>3</v>
      </c>
      <c r="F6" s="26" t="s">
        <v>0</v>
      </c>
      <c r="G6" s="27">
        <v>0.35784048480000002</v>
      </c>
      <c r="H6" s="27">
        <v>2.6838036359999999</v>
      </c>
      <c r="I6" s="27">
        <v>12.524416968000001</v>
      </c>
      <c r="J6" s="4">
        <f t="shared" si="0"/>
        <v>25.000000000000004</v>
      </c>
      <c r="K6" s="4">
        <f t="shared" si="0"/>
        <v>187.5</v>
      </c>
      <c r="L6" s="4">
        <f t="shared" si="0"/>
        <v>875</v>
      </c>
      <c r="M6" s="22" t="s">
        <v>32</v>
      </c>
    </row>
    <row r="7" spans="1:24" x14ac:dyDescent="0.3">
      <c r="A7" t="s">
        <v>24</v>
      </c>
      <c r="B7" t="s">
        <v>1</v>
      </c>
      <c r="C7" s="26" t="s">
        <v>0</v>
      </c>
      <c r="D7" s="34">
        <v>3.9220799999999997E-3</v>
      </c>
      <c r="E7" s="26" t="s">
        <v>0</v>
      </c>
      <c r="F7" s="26" t="s">
        <v>0</v>
      </c>
      <c r="G7" s="27">
        <v>9.8052E-2</v>
      </c>
      <c r="H7" s="27">
        <v>0.73538999999999999</v>
      </c>
      <c r="I7" s="27">
        <v>3.4318200000000001</v>
      </c>
      <c r="J7" s="4">
        <f t="shared" si="0"/>
        <v>25.000000000000004</v>
      </c>
      <c r="K7" s="4">
        <f t="shared" si="0"/>
        <v>187.5</v>
      </c>
      <c r="L7" s="4">
        <f t="shared" si="0"/>
        <v>875.00000000000011</v>
      </c>
      <c r="M7" s="22" t="s">
        <v>32</v>
      </c>
    </row>
    <row r="8" spans="1:24" x14ac:dyDescent="0.3">
      <c r="A8" t="s">
        <v>23</v>
      </c>
      <c r="B8" t="s">
        <v>1</v>
      </c>
      <c r="C8" s="26" t="s">
        <v>3</v>
      </c>
      <c r="D8" s="34">
        <v>3.2989509822866298E-3</v>
      </c>
      <c r="E8" s="26" t="s">
        <v>3</v>
      </c>
      <c r="F8" s="26" t="s">
        <v>0</v>
      </c>
      <c r="G8" s="27">
        <v>7.9820178207192699E-2</v>
      </c>
      <c r="H8" s="27">
        <v>0.52222776167471796</v>
      </c>
      <c r="I8" s="27">
        <v>2.9890109286097699</v>
      </c>
      <c r="J8" s="3">
        <f t="shared" si="0"/>
        <v>24.19562419562423</v>
      </c>
      <c r="K8" s="3">
        <f t="shared" si="0"/>
        <v>158.30115830115847</v>
      </c>
      <c r="L8" s="3">
        <f t="shared" si="0"/>
        <v>906.0489060489075</v>
      </c>
      <c r="M8" s="20" t="s">
        <v>50</v>
      </c>
    </row>
    <row r="9" spans="1:24" x14ac:dyDescent="0.3">
      <c r="A9" t="s">
        <v>5</v>
      </c>
      <c r="B9" t="s">
        <v>1</v>
      </c>
      <c r="C9" s="26" t="s">
        <v>3</v>
      </c>
      <c r="D9" s="34">
        <v>3.04E-2</v>
      </c>
      <c r="E9" s="26" t="s">
        <v>3</v>
      </c>
      <c r="F9" s="26" t="s">
        <v>0</v>
      </c>
      <c r="G9" s="27">
        <v>0.19</v>
      </c>
      <c r="H9" s="27">
        <v>0</v>
      </c>
      <c r="I9" s="27">
        <v>0</v>
      </c>
      <c r="J9" s="3">
        <f t="shared" ref="J9:J24" si="2">+G9/$D9</f>
        <v>6.25</v>
      </c>
      <c r="K9" s="1"/>
      <c r="L9" s="1"/>
      <c r="M9" s="20" t="s">
        <v>50</v>
      </c>
    </row>
    <row r="10" spans="1:24" x14ac:dyDescent="0.3">
      <c r="A10" t="s">
        <v>22</v>
      </c>
      <c r="B10" t="s">
        <v>1</v>
      </c>
      <c r="C10" s="26" t="s">
        <v>3</v>
      </c>
      <c r="D10" s="34">
        <v>3.5099999999999999E-2</v>
      </c>
      <c r="E10" s="26" t="s">
        <v>3</v>
      </c>
      <c r="F10" s="26" t="s">
        <v>0</v>
      </c>
      <c r="G10" s="27">
        <v>3.8001600000000003E-2</v>
      </c>
      <c r="H10" s="27">
        <v>0.16286400000000001</v>
      </c>
      <c r="I10" s="27">
        <v>0.70574400000000004</v>
      </c>
      <c r="J10" s="53">
        <f t="shared" si="2"/>
        <v>1.0826666666666669</v>
      </c>
      <c r="K10" s="53">
        <f t="shared" ref="K10:K24" si="3">+H10/$D10</f>
        <v>4.6400000000000006</v>
      </c>
      <c r="L10" s="53">
        <f t="shared" ref="L10:L24" si="4">+I10/$D10</f>
        <v>20.106666666666669</v>
      </c>
      <c r="M10" s="20" t="s">
        <v>50</v>
      </c>
    </row>
    <row r="11" spans="1:24" x14ac:dyDescent="0.3">
      <c r="A11" t="s">
        <v>21</v>
      </c>
      <c r="B11" t="s">
        <v>1</v>
      </c>
      <c r="C11" s="26" t="s">
        <v>0</v>
      </c>
      <c r="D11" s="34">
        <v>6.1334751999999999E-2</v>
      </c>
      <c r="E11" s="26" t="s">
        <v>0</v>
      </c>
      <c r="F11" s="26" t="s">
        <v>0</v>
      </c>
      <c r="G11" s="27">
        <v>2.5147248319999999E-2</v>
      </c>
      <c r="H11" s="27">
        <v>0.1886043624</v>
      </c>
      <c r="I11" s="27">
        <v>0.1932044688</v>
      </c>
      <c r="J11" s="53">
        <f t="shared" si="2"/>
        <v>0.41</v>
      </c>
      <c r="K11" s="53">
        <f t="shared" si="3"/>
        <v>3.0750000000000002</v>
      </c>
      <c r="L11" s="53">
        <f t="shared" si="4"/>
        <v>3.15</v>
      </c>
      <c r="M11" s="20" t="s">
        <v>50</v>
      </c>
    </row>
    <row r="12" spans="1:24" x14ac:dyDescent="0.3">
      <c r="A12" t="s">
        <v>20</v>
      </c>
      <c r="B12" t="s">
        <v>1</v>
      </c>
      <c r="C12" s="26" t="s">
        <v>0</v>
      </c>
      <c r="D12" s="34">
        <v>0.38616002700000002</v>
      </c>
      <c r="E12" s="26" t="s">
        <v>0</v>
      </c>
      <c r="F12" s="26" t="s">
        <v>0</v>
      </c>
      <c r="G12" s="27">
        <v>6.0499999999999998E-2</v>
      </c>
      <c r="H12" s="27">
        <v>6.6000000000000003E-2</v>
      </c>
      <c r="I12" s="27">
        <v>8.7999999999999995E-2</v>
      </c>
      <c r="J12" s="53">
        <f t="shared" si="2"/>
        <v>0.1566707990726342</v>
      </c>
      <c r="K12" s="53">
        <f t="shared" si="3"/>
        <v>0.17091359898832822</v>
      </c>
      <c r="L12" s="53">
        <f t="shared" si="4"/>
        <v>0.22788479865110428</v>
      </c>
      <c r="M12" s="20" t="s">
        <v>50</v>
      </c>
    </row>
    <row r="13" spans="1:24" x14ac:dyDescent="0.3">
      <c r="A13" t="s">
        <v>19</v>
      </c>
      <c r="B13" t="s">
        <v>1</v>
      </c>
      <c r="C13" s="26">
        <v>1.55079E-2</v>
      </c>
      <c r="D13" s="34">
        <v>5.412908248E-2</v>
      </c>
      <c r="E13" s="26">
        <v>5.2461000000000001E-3</v>
      </c>
      <c r="F13" s="26" t="s">
        <v>0</v>
      </c>
      <c r="G13" s="27">
        <v>7.7144917175999998E-3</v>
      </c>
      <c r="H13" s="27">
        <v>4.41154517176E-2</v>
      </c>
      <c r="I13" s="27">
        <v>0.22621006167999999</v>
      </c>
      <c r="J13" s="53">
        <f t="shared" si="2"/>
        <v>0.14252027494555086</v>
      </c>
      <c r="K13" s="53">
        <f t="shared" si="3"/>
        <v>0.81500460928559226</v>
      </c>
      <c r="L13" s="53">
        <f t="shared" si="4"/>
        <v>4.1790854623035907</v>
      </c>
      <c r="M13" s="20" t="s">
        <v>50</v>
      </c>
    </row>
    <row r="14" spans="1:24" x14ac:dyDescent="0.3">
      <c r="A14" t="s">
        <v>18</v>
      </c>
      <c r="B14" t="s">
        <v>1</v>
      </c>
      <c r="C14" s="26" t="s">
        <v>0</v>
      </c>
      <c r="D14" s="34">
        <v>0.1125</v>
      </c>
      <c r="E14" s="26" t="s">
        <v>0</v>
      </c>
      <c r="F14" s="26" t="s">
        <v>0</v>
      </c>
      <c r="G14" s="27">
        <v>1.4999999999999999E-2</v>
      </c>
      <c r="H14" s="27">
        <v>0.3</v>
      </c>
      <c r="I14" s="27">
        <v>0.45</v>
      </c>
      <c r="J14" s="53">
        <f t="shared" si="2"/>
        <v>0.13333333333333333</v>
      </c>
      <c r="K14" s="53">
        <f t="shared" si="3"/>
        <v>2.6666666666666665</v>
      </c>
      <c r="L14" s="53">
        <f t="shared" si="4"/>
        <v>4</v>
      </c>
      <c r="M14" s="20" t="s">
        <v>50</v>
      </c>
    </row>
    <row r="15" spans="1:24" x14ac:dyDescent="0.3">
      <c r="A15" t="s">
        <v>17</v>
      </c>
      <c r="B15" t="s">
        <v>1</v>
      </c>
      <c r="C15" s="26" t="s">
        <v>0</v>
      </c>
      <c r="D15" s="34">
        <v>1.5879224688719999</v>
      </c>
      <c r="E15" s="26" t="s">
        <v>0</v>
      </c>
      <c r="F15" s="26" t="s">
        <v>0</v>
      </c>
      <c r="G15" s="27">
        <v>0.18867677416799999</v>
      </c>
      <c r="H15" s="27">
        <v>0.65060956609499998</v>
      </c>
      <c r="I15" s="27">
        <v>0.69213783611900004</v>
      </c>
      <c r="J15" s="53">
        <f t="shared" si="2"/>
        <v>0.11881989068523531</v>
      </c>
      <c r="K15" s="53">
        <f t="shared" si="3"/>
        <v>0.40972376098259283</v>
      </c>
      <c r="L15" s="53">
        <f t="shared" si="4"/>
        <v>0.43587634137494669</v>
      </c>
      <c r="M15" s="20" t="s">
        <v>50</v>
      </c>
    </row>
    <row r="16" spans="1:24" x14ac:dyDescent="0.3">
      <c r="A16" t="s">
        <v>16</v>
      </c>
      <c r="B16" t="s">
        <v>1</v>
      </c>
      <c r="C16" s="26" t="s">
        <v>3</v>
      </c>
      <c r="D16" s="34">
        <v>0.59606228999999999</v>
      </c>
      <c r="E16" s="26" t="s">
        <v>3</v>
      </c>
      <c r="F16" s="26" t="s">
        <v>0</v>
      </c>
      <c r="G16" s="27">
        <v>3.7271767999999997E-2</v>
      </c>
      <c r="H16" s="27">
        <v>0.54380120700000001</v>
      </c>
      <c r="I16" s="27">
        <v>0.97151003499999999</v>
      </c>
      <c r="J16" s="53">
        <f t="shared" si="2"/>
        <v>6.2529988266830303E-2</v>
      </c>
      <c r="K16" s="53">
        <f t="shared" si="3"/>
        <v>0.91232278257361321</v>
      </c>
      <c r="L16" s="53">
        <f t="shared" si="4"/>
        <v>1.6298800499524975</v>
      </c>
      <c r="M16" s="20" t="s">
        <v>50</v>
      </c>
    </row>
    <row r="17" spans="1:14" x14ac:dyDescent="0.3">
      <c r="A17" t="s">
        <v>15</v>
      </c>
      <c r="B17" t="s">
        <v>1</v>
      </c>
      <c r="C17" s="26" t="s">
        <v>0</v>
      </c>
      <c r="D17" s="34">
        <v>1.6000000000000001E-3</v>
      </c>
      <c r="E17" s="26" t="s">
        <v>0</v>
      </c>
      <c r="F17" s="26" t="s">
        <v>0</v>
      </c>
      <c r="G17" s="27">
        <v>1E-4</v>
      </c>
      <c r="H17" s="27">
        <v>2E-3</v>
      </c>
      <c r="I17" s="27">
        <v>1.4999999999999999E-2</v>
      </c>
      <c r="J17" s="53">
        <f t="shared" si="2"/>
        <v>6.25E-2</v>
      </c>
      <c r="K17" s="53">
        <f t="shared" si="3"/>
        <v>1.25</v>
      </c>
      <c r="L17" s="53">
        <f t="shared" si="4"/>
        <v>9.375</v>
      </c>
      <c r="M17" s="20" t="s">
        <v>50</v>
      </c>
    </row>
    <row r="18" spans="1:14" x14ac:dyDescent="0.3">
      <c r="A18" t="s">
        <v>14</v>
      </c>
      <c r="B18" t="s">
        <v>1</v>
      </c>
      <c r="C18" s="26" t="s">
        <v>0</v>
      </c>
      <c r="D18" s="34">
        <v>2.7442000000000001E-2</v>
      </c>
      <c r="E18" s="26" t="s">
        <v>0</v>
      </c>
      <c r="F18" s="26" t="s">
        <v>0</v>
      </c>
      <c r="G18" s="27">
        <v>1.7149999999999999E-3</v>
      </c>
      <c r="H18" s="27">
        <v>3.4303E-2</v>
      </c>
      <c r="I18" s="27">
        <v>0.25727299999999997</v>
      </c>
      <c r="J18" s="53">
        <f t="shared" si="2"/>
        <v>6.2495444938415565E-2</v>
      </c>
      <c r="K18" s="53">
        <f t="shared" si="3"/>
        <v>1.2500182202463377</v>
      </c>
      <c r="L18" s="53">
        <f t="shared" si="4"/>
        <v>9.3751548720938693</v>
      </c>
      <c r="M18" s="20" t="s">
        <v>50</v>
      </c>
    </row>
    <row r="19" spans="1:14" x14ac:dyDescent="0.3">
      <c r="A19" t="s">
        <v>13</v>
      </c>
      <c r="B19" t="s">
        <v>1</v>
      </c>
      <c r="C19" s="26" t="s">
        <v>3</v>
      </c>
      <c r="D19" s="34">
        <v>2.5921199999999998E-3</v>
      </c>
      <c r="E19" s="26" t="s">
        <v>3</v>
      </c>
      <c r="F19" s="26" t="s">
        <v>0</v>
      </c>
      <c r="G19" s="27">
        <v>1.20965599999987E-4</v>
      </c>
      <c r="H19" s="27">
        <v>5.1842399999994305E-4</v>
      </c>
      <c r="I19" s="27">
        <v>2.2465039999997501E-3</v>
      </c>
      <c r="J19" s="53">
        <f t="shared" si="2"/>
        <v>4.6666666666661652E-2</v>
      </c>
      <c r="K19" s="53">
        <f t="shared" si="3"/>
        <v>0.19999999999997803</v>
      </c>
      <c r="L19" s="53">
        <f t="shared" si="4"/>
        <v>0.86666666666657033</v>
      </c>
      <c r="M19" s="20" t="s">
        <v>50</v>
      </c>
    </row>
    <row r="20" spans="1:14" x14ac:dyDescent="0.3">
      <c r="A20" t="s">
        <v>12</v>
      </c>
      <c r="B20" t="s">
        <v>1</v>
      </c>
      <c r="C20" s="26" t="s">
        <v>5</v>
      </c>
      <c r="D20" s="34">
        <v>2.2766218000000001E-2</v>
      </c>
      <c r="E20" s="26" t="s">
        <v>5</v>
      </c>
      <c r="F20" s="26" t="s">
        <v>5</v>
      </c>
      <c r="G20" s="27">
        <v>1.021497692E-3</v>
      </c>
      <c r="H20" s="27">
        <v>4.3778472514285696E-3</v>
      </c>
      <c r="I20" s="27">
        <v>1.8970671422857101E-2</v>
      </c>
      <c r="J20" s="53">
        <f t="shared" si="2"/>
        <v>4.4869011269241116E-2</v>
      </c>
      <c r="K20" s="53">
        <f t="shared" si="3"/>
        <v>0.19229576258246184</v>
      </c>
      <c r="L20" s="53">
        <f t="shared" si="4"/>
        <v>0.83328163785733322</v>
      </c>
      <c r="M20" s="20" t="s">
        <v>50</v>
      </c>
    </row>
    <row r="21" spans="1:14" x14ac:dyDescent="0.3">
      <c r="A21" t="s">
        <v>11</v>
      </c>
      <c r="B21" t="s">
        <v>1</v>
      </c>
      <c r="C21" s="26" t="s">
        <v>3</v>
      </c>
      <c r="D21" s="34">
        <v>3.0016000000000001E-2</v>
      </c>
      <c r="E21" s="26" t="s">
        <v>3</v>
      </c>
      <c r="F21" s="26" t="s">
        <v>0</v>
      </c>
      <c r="G21" s="27">
        <v>7.3146750999999999E-4</v>
      </c>
      <c r="H21" s="27">
        <v>2.92587004E-3</v>
      </c>
      <c r="I21" s="27">
        <v>7.3146751000000001E-3</v>
      </c>
      <c r="J21" s="53">
        <f t="shared" si="2"/>
        <v>2.4369253398187633E-2</v>
      </c>
      <c r="K21" s="53">
        <f t="shared" si="3"/>
        <v>9.747701359275053E-2</v>
      </c>
      <c r="L21" s="53">
        <f t="shared" si="4"/>
        <v>0.24369253398187632</v>
      </c>
      <c r="M21" s="20" t="s">
        <v>50</v>
      </c>
    </row>
    <row r="22" spans="1:14" x14ac:dyDescent="0.3">
      <c r="A22" t="s">
        <v>10</v>
      </c>
      <c r="B22" t="s">
        <v>1</v>
      </c>
      <c r="C22" s="26" t="s">
        <v>3</v>
      </c>
      <c r="D22" s="34">
        <v>0.232920179736329</v>
      </c>
      <c r="E22" s="26" t="s">
        <v>0</v>
      </c>
      <c r="F22" s="26" t="s">
        <v>0</v>
      </c>
      <c r="G22" s="27">
        <v>3.9259999999999998E-3</v>
      </c>
      <c r="H22" s="27">
        <v>2.1184000000000001E-2</v>
      </c>
      <c r="I22" s="27">
        <v>0.11556</v>
      </c>
      <c r="J22" s="53">
        <f t="shared" si="2"/>
        <v>1.6855559721979958E-2</v>
      </c>
      <c r="K22" s="53">
        <f t="shared" si="3"/>
        <v>9.0949612111671796E-2</v>
      </c>
      <c r="L22" s="53">
        <f t="shared" si="4"/>
        <v>0.49613562951401019</v>
      </c>
      <c r="M22" s="20" t="s">
        <v>50</v>
      </c>
    </row>
    <row r="23" spans="1:14" x14ac:dyDescent="0.3">
      <c r="A23" t="s">
        <v>9</v>
      </c>
      <c r="B23" t="s">
        <v>1</v>
      </c>
      <c r="C23" s="26" t="s">
        <v>0</v>
      </c>
      <c r="D23" s="34">
        <v>7.6799999999999993E-2</v>
      </c>
      <c r="E23" s="26" t="s">
        <v>0</v>
      </c>
      <c r="F23" s="26" t="s">
        <v>0</v>
      </c>
      <c r="G23" s="52">
        <v>3.8432040143885699E-4</v>
      </c>
      <c r="H23" s="27">
        <v>2.8824030107914302E-3</v>
      </c>
      <c r="I23" s="27">
        <v>1.345121405036E-2</v>
      </c>
      <c r="J23" s="53">
        <f t="shared" si="2"/>
        <v>5.0041718937351171E-3</v>
      </c>
      <c r="K23" s="53">
        <f t="shared" si="3"/>
        <v>3.7531289203013414E-2</v>
      </c>
      <c r="L23" s="53">
        <f t="shared" si="4"/>
        <v>0.17514601628072918</v>
      </c>
      <c r="M23" s="20" t="s">
        <v>50</v>
      </c>
    </row>
    <row r="24" spans="1:14" x14ac:dyDescent="0.3">
      <c r="A24" t="s">
        <v>8</v>
      </c>
      <c r="B24" t="s">
        <v>1</v>
      </c>
      <c r="C24" s="26" t="s">
        <v>3</v>
      </c>
      <c r="D24" s="34">
        <v>1.5081634E-2</v>
      </c>
      <c r="E24" s="26" t="s">
        <v>3</v>
      </c>
      <c r="F24" s="26" t="s">
        <v>0</v>
      </c>
      <c r="G24" s="52">
        <v>4.5824E-5</v>
      </c>
      <c r="H24" s="27">
        <v>5.4984399999999996E-4</v>
      </c>
      <c r="I24" s="27">
        <v>4.5820419999999997E-3</v>
      </c>
      <c r="J24" s="54">
        <f t="shared" si="2"/>
        <v>3.0383975635531269E-3</v>
      </c>
      <c r="K24" s="53">
        <f t="shared" si="3"/>
        <v>3.6457853306876425E-2</v>
      </c>
      <c r="L24" s="53">
        <f t="shared" si="4"/>
        <v>0.30381601887434739</v>
      </c>
      <c r="M24" s="20" t="s">
        <v>50</v>
      </c>
    </row>
    <row r="25" spans="1:14" ht="18" x14ac:dyDescent="0.35">
      <c r="A25" s="47" t="s">
        <v>62</v>
      </c>
      <c r="B25" s="48"/>
      <c r="C25" s="49"/>
      <c r="D25" s="50">
        <f>SUM(D2:D24)</f>
        <v>3.4170800077954158</v>
      </c>
      <c r="E25" s="49"/>
      <c r="F25" s="49"/>
      <c r="G25" s="50">
        <f>SUM(G2:G24)</f>
        <v>4.2565469957362314</v>
      </c>
      <c r="H25" s="50">
        <f>SUM(H2:H24)</f>
        <v>25.389021884589535</v>
      </c>
      <c r="I25" s="50">
        <f>SUM(I2:I24)</f>
        <v>111.477279771982</v>
      </c>
      <c r="J25" s="51">
        <f>+G25/$D$25</f>
        <v>1.2456679346183677</v>
      </c>
      <c r="K25" s="51">
        <f>+H25/$D$25</f>
        <v>7.4300343646239853</v>
      </c>
      <c r="L25" s="51">
        <f>+I25/$D$25</f>
        <v>32.623549790367171</v>
      </c>
    </row>
    <row r="26" spans="1:14" x14ac:dyDescent="0.3">
      <c r="C26" s="2"/>
      <c r="D26" s="2"/>
      <c r="E26" s="2"/>
      <c r="F26" s="2"/>
    </row>
    <row r="27" spans="1:14" x14ac:dyDescent="0.3">
      <c r="C27" s="2"/>
      <c r="D27" s="2"/>
      <c r="E27" s="2"/>
      <c r="F27" s="2"/>
      <c r="G27" s="2"/>
      <c r="H27" s="2"/>
      <c r="I27" s="2"/>
    </row>
    <row r="28" spans="1:14" ht="18" x14ac:dyDescent="0.35">
      <c r="A28" s="25" t="s">
        <v>52</v>
      </c>
      <c r="J28" s="56">
        <f>AVERAGE(J10:J24)</f>
        <v>0.15815596389480166</v>
      </c>
      <c r="K28" s="56">
        <f>AVERAGE(K10:K24)</f>
        <v>1.0562907446359922</v>
      </c>
      <c r="L28" s="56">
        <f>AVERAGE(L10:L24)</f>
        <v>3.6932191129478364</v>
      </c>
      <c r="M28" s="29"/>
      <c r="N28" s="30"/>
    </row>
    <row r="29" spans="1:14" ht="18" x14ac:dyDescent="0.35">
      <c r="J29" s="55">
        <v>0.158</v>
      </c>
      <c r="K29" s="55">
        <v>1.056</v>
      </c>
      <c r="L29" s="31">
        <v>3.7</v>
      </c>
      <c r="M29" s="31"/>
      <c r="N29" s="32" t="s">
        <v>51</v>
      </c>
    </row>
    <row r="30" spans="1:14" ht="18" x14ac:dyDescent="0.35">
      <c r="A30" s="38" t="s">
        <v>7</v>
      </c>
      <c r="B30" s="38" t="s">
        <v>1</v>
      </c>
      <c r="C30" s="39" t="s">
        <v>3</v>
      </c>
      <c r="D30" s="40">
        <v>0.26739600000000002</v>
      </c>
      <c r="E30" s="39" t="s">
        <v>3</v>
      </c>
      <c r="F30" s="39" t="s">
        <v>0</v>
      </c>
      <c r="G30" s="41">
        <f>+J29*$D30</f>
        <v>4.2248568000000007E-2</v>
      </c>
      <c r="H30" s="41">
        <f>+K29*$D30</f>
        <v>0.28237017600000003</v>
      </c>
      <c r="I30" s="41">
        <f>+L29*$D30</f>
        <v>0.98936520000000017</v>
      </c>
      <c r="N30" s="37" t="s">
        <v>54</v>
      </c>
    </row>
    <row r="31" spans="1:14" x14ac:dyDescent="0.3">
      <c r="A31" s="42" t="s">
        <v>63</v>
      </c>
    </row>
    <row r="32" spans="1:14" x14ac:dyDescent="0.3">
      <c r="M32" s="23"/>
    </row>
    <row r="34" spans="1:12" x14ac:dyDescent="0.3">
      <c r="J34" s="1"/>
      <c r="K34" s="1"/>
      <c r="L34" s="1"/>
    </row>
    <row r="35" spans="1:12" ht="21" x14ac:dyDescent="0.35">
      <c r="A35" s="36" t="s">
        <v>60</v>
      </c>
    </row>
    <row r="36" spans="1:12" x14ac:dyDescent="0.3">
      <c r="A36" t="s">
        <v>6</v>
      </c>
      <c r="B36" t="s">
        <v>1</v>
      </c>
      <c r="C36" s="26" t="s">
        <v>3</v>
      </c>
      <c r="D36" s="27">
        <v>0.57000022857142896</v>
      </c>
      <c r="E36" s="26" t="s">
        <v>3</v>
      </c>
      <c r="F36" s="26" t="s">
        <v>0</v>
      </c>
      <c r="G36" s="26" t="s">
        <v>5</v>
      </c>
      <c r="H36" s="26" t="s">
        <v>5</v>
      </c>
      <c r="I36" s="26" t="s">
        <v>5</v>
      </c>
    </row>
    <row r="37" spans="1:12" x14ac:dyDescent="0.3">
      <c r="A37" t="s">
        <v>4</v>
      </c>
      <c r="B37" t="s">
        <v>1</v>
      </c>
      <c r="C37" s="26" t="s">
        <v>3</v>
      </c>
      <c r="D37" s="26" t="s">
        <v>3</v>
      </c>
      <c r="E37" s="26" t="s">
        <v>3</v>
      </c>
      <c r="F37" s="26" t="s">
        <v>3</v>
      </c>
      <c r="G37" s="26" t="s">
        <v>3</v>
      </c>
      <c r="H37" s="26" t="s">
        <v>3</v>
      </c>
      <c r="I37" s="26" t="s">
        <v>3</v>
      </c>
    </row>
    <row r="39" spans="1:12" ht="21" x14ac:dyDescent="0.35">
      <c r="A39" s="36" t="s">
        <v>61</v>
      </c>
    </row>
    <row r="40" spans="1:12" x14ac:dyDescent="0.3">
      <c r="A40" t="s">
        <v>2</v>
      </c>
      <c r="B40" t="s">
        <v>1</v>
      </c>
      <c r="C40" s="26">
        <v>0.56999999999999995</v>
      </c>
      <c r="D40" s="34">
        <v>0</v>
      </c>
      <c r="E40" s="26">
        <v>0</v>
      </c>
      <c r="F40" s="26" t="s">
        <v>0</v>
      </c>
      <c r="G40" s="27">
        <v>0.114</v>
      </c>
      <c r="H40" s="27">
        <v>0.21659999999999999</v>
      </c>
      <c r="I40" s="27">
        <v>0.23168404100000001</v>
      </c>
    </row>
  </sheetData>
  <sortState ref="A10:M24">
    <sortCondition descending="1" ref="J10:J24"/>
  </sortState>
  <mergeCells count="1">
    <mergeCell ref="T1:U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xSplit="3" ySplit="1" topLeftCell="D17" activePane="bottomRight" state="frozen"/>
      <selection pane="topRight" activeCell="D1" sqref="D1"/>
      <selection pane="bottomLeft" activeCell="A2" sqref="A2"/>
      <selection pane="bottomRight" activeCell="F28" sqref="F28"/>
    </sheetView>
  </sheetViews>
  <sheetFormatPr defaultRowHeight="14.4" x14ac:dyDescent="0.3"/>
  <sheetData>
    <row r="1" spans="1:8" ht="28.8" x14ac:dyDescent="0.3">
      <c r="A1" t="s">
        <v>44</v>
      </c>
      <c r="B1" t="s">
        <v>43</v>
      </c>
      <c r="C1" s="6" t="s">
        <v>39</v>
      </c>
      <c r="D1" s="6" t="s">
        <v>41</v>
      </c>
      <c r="E1" s="6" t="s">
        <v>40</v>
      </c>
      <c r="F1" s="6" t="s">
        <v>38</v>
      </c>
      <c r="G1" s="5" t="s">
        <v>37</v>
      </c>
      <c r="H1" s="5" t="s">
        <v>36</v>
      </c>
    </row>
    <row r="2" spans="1:8" x14ac:dyDescent="0.3">
      <c r="A2" s="33">
        <v>1994</v>
      </c>
      <c r="B2" s="8" t="s">
        <v>1</v>
      </c>
      <c r="C2" s="10">
        <v>1.1041000000000001</v>
      </c>
      <c r="F2">
        <f>+$C2*'2D3b'!J$29</f>
        <v>0.17444780000000001</v>
      </c>
      <c r="G2">
        <f>+$C2*'2D3b'!K$29</f>
        <v>1.1659296000000001</v>
      </c>
      <c r="H2">
        <f>+$C2*'2D3b'!L$29</f>
        <v>4.0851700000000006</v>
      </c>
    </row>
    <row r="3" spans="1:8" x14ac:dyDescent="0.3">
      <c r="A3" s="33">
        <v>1995</v>
      </c>
      <c r="B3" s="8" t="s">
        <v>1</v>
      </c>
      <c r="C3" s="10">
        <v>1.1674</v>
      </c>
      <c r="F3">
        <f>+$C3*'2D3b'!J$29</f>
        <v>0.18444920000000001</v>
      </c>
      <c r="G3">
        <f>+$C3*'2D3b'!K$29</f>
        <v>1.2327744</v>
      </c>
      <c r="H3">
        <f>+$C3*'2D3b'!L$29</f>
        <v>4.3193799999999998</v>
      </c>
    </row>
    <row r="4" spans="1:8" x14ac:dyDescent="0.3">
      <c r="A4" s="33">
        <v>1996</v>
      </c>
      <c r="B4" s="8" t="s">
        <v>1</v>
      </c>
      <c r="C4" s="10">
        <v>0.97989999999999999</v>
      </c>
      <c r="F4">
        <f>+$C4*'2D3b'!J$29</f>
        <v>0.1548242</v>
      </c>
      <c r="G4">
        <f>+$C4*'2D3b'!K$29</f>
        <v>1.0347744000000001</v>
      </c>
      <c r="H4">
        <f>+$C4*'2D3b'!L$29</f>
        <v>3.6256300000000001</v>
      </c>
    </row>
    <row r="5" spans="1:8" x14ac:dyDescent="0.3">
      <c r="A5" s="33">
        <v>1997</v>
      </c>
      <c r="B5" s="8" t="s">
        <v>1</v>
      </c>
      <c r="C5" s="10">
        <v>0.8216</v>
      </c>
      <c r="F5">
        <f>+$C5*'2D3b'!J$29</f>
        <v>0.12981280000000001</v>
      </c>
      <c r="G5">
        <f>+$C5*'2D3b'!K$29</f>
        <v>0.86760960000000009</v>
      </c>
      <c r="H5">
        <f>+$C5*'2D3b'!L$29</f>
        <v>3.03992</v>
      </c>
    </row>
    <row r="6" spans="1:8" x14ac:dyDescent="0.3">
      <c r="A6" s="12">
        <v>1998</v>
      </c>
      <c r="B6" s="8" t="s">
        <v>1</v>
      </c>
      <c r="C6" s="10">
        <v>0.72209999999999996</v>
      </c>
      <c r="F6">
        <f>+$C6*'2D3b'!J$29</f>
        <v>0.11409179999999999</v>
      </c>
      <c r="G6">
        <f>+$C6*'2D3b'!K$29</f>
        <v>0.76253760000000004</v>
      </c>
      <c r="H6">
        <f>+$C6*'2D3b'!L$29</f>
        <v>2.67177</v>
      </c>
    </row>
    <row r="7" spans="1:8" x14ac:dyDescent="0.3">
      <c r="A7" s="12">
        <v>1999</v>
      </c>
      <c r="B7" s="8" t="s">
        <v>1</v>
      </c>
      <c r="C7" s="10">
        <v>0.62970000000000004</v>
      </c>
      <c r="F7">
        <f>+$C7*'2D3b'!J$29</f>
        <v>9.94926E-2</v>
      </c>
      <c r="G7">
        <f>+$C7*'2D3b'!K$29</f>
        <v>0.66496320000000009</v>
      </c>
      <c r="H7">
        <f>+$C7*'2D3b'!L$29</f>
        <v>2.3298900000000002</v>
      </c>
    </row>
    <row r="8" spans="1:8" x14ac:dyDescent="0.3">
      <c r="A8" s="12">
        <v>2000</v>
      </c>
      <c r="B8" s="8" t="s">
        <v>1</v>
      </c>
      <c r="C8" s="10">
        <v>0.45400000000000001</v>
      </c>
      <c r="F8">
        <f>+$C8*'2D3b'!J$29</f>
        <v>7.1732000000000004E-2</v>
      </c>
      <c r="G8">
        <f>+$C8*'2D3b'!K$29</f>
        <v>0.47942400000000002</v>
      </c>
      <c r="H8">
        <f>+$C8*'2D3b'!L$29</f>
        <v>1.6798000000000002</v>
      </c>
    </row>
    <row r="9" spans="1:8" x14ac:dyDescent="0.3">
      <c r="A9" s="12">
        <v>2001</v>
      </c>
      <c r="B9" s="8" t="s">
        <v>1</v>
      </c>
      <c r="C9" s="10">
        <v>0.23849999999999999</v>
      </c>
      <c r="F9">
        <f>+$C9*'2D3b'!J$29</f>
        <v>3.7683000000000001E-2</v>
      </c>
      <c r="G9">
        <f>+$C9*'2D3b'!K$29</f>
        <v>0.25185600000000002</v>
      </c>
      <c r="H9">
        <f>+$C9*'2D3b'!L$29</f>
        <v>0.88244999999999996</v>
      </c>
    </row>
    <row r="10" spans="1:8" x14ac:dyDescent="0.3">
      <c r="A10" s="12">
        <v>2002</v>
      </c>
      <c r="B10" s="8" t="s">
        <v>1</v>
      </c>
      <c r="C10" s="10">
        <v>0.29020000000000001</v>
      </c>
      <c r="F10">
        <f>+$C10*'2D3b'!J$29</f>
        <v>4.5851599999999999E-2</v>
      </c>
      <c r="G10">
        <f>+$C10*'2D3b'!K$29</f>
        <v>0.30645120000000003</v>
      </c>
      <c r="H10">
        <f>+$C10*'2D3b'!L$29</f>
        <v>1.0737400000000001</v>
      </c>
    </row>
    <row r="11" spans="1:8" x14ac:dyDescent="0.3">
      <c r="A11" s="12">
        <v>2003</v>
      </c>
      <c r="B11" s="8" t="s">
        <v>1</v>
      </c>
      <c r="C11" s="10">
        <v>0.31330000000000002</v>
      </c>
      <c r="F11">
        <f>+$C11*'2D3b'!J$29</f>
        <v>4.9501400000000001E-2</v>
      </c>
      <c r="G11">
        <f>+$C11*'2D3b'!K$29</f>
        <v>0.33084480000000005</v>
      </c>
      <c r="H11">
        <f>+$C11*'2D3b'!L$29</f>
        <v>1.1592100000000001</v>
      </c>
    </row>
    <row r="12" spans="1:8" x14ac:dyDescent="0.3">
      <c r="A12" s="12">
        <v>2004</v>
      </c>
      <c r="B12" s="8" t="s">
        <v>1</v>
      </c>
      <c r="C12" s="10">
        <v>0.32</v>
      </c>
      <c r="F12">
        <f>+$C12*'2D3b'!J$29</f>
        <v>5.0560000000000001E-2</v>
      </c>
      <c r="G12">
        <f>+$C12*'2D3b'!K$29</f>
        <v>0.33792</v>
      </c>
      <c r="H12">
        <f>+$C12*'2D3b'!L$29</f>
        <v>1.1840000000000002</v>
      </c>
    </row>
    <row r="13" spans="1:8" x14ac:dyDescent="0.3">
      <c r="A13" s="12">
        <v>2005</v>
      </c>
      <c r="B13" s="8" t="s">
        <v>1</v>
      </c>
      <c r="C13" s="10">
        <v>0.33646000000000004</v>
      </c>
      <c r="F13">
        <f>+$C13*'2D3b'!J$29</f>
        <v>5.3160680000000009E-2</v>
      </c>
      <c r="G13">
        <f>+$C13*'2D3b'!K$29</f>
        <v>0.35530176000000008</v>
      </c>
      <c r="H13">
        <f>+$C13*'2D3b'!L$29</f>
        <v>1.2449020000000002</v>
      </c>
    </row>
    <row r="14" spans="1:8" x14ac:dyDescent="0.3">
      <c r="A14" s="12">
        <v>2006</v>
      </c>
      <c r="B14" s="8" t="s">
        <v>1</v>
      </c>
      <c r="C14" s="10">
        <v>0.27435000000000004</v>
      </c>
      <c r="F14">
        <f>+$C14*'2D3b'!J$29</f>
        <v>4.3347300000000005E-2</v>
      </c>
      <c r="G14">
        <f>+$C14*'2D3b'!K$29</f>
        <v>0.28971360000000007</v>
      </c>
      <c r="H14">
        <f>+$C14*'2D3b'!L$29</f>
        <v>1.0150950000000001</v>
      </c>
    </row>
    <row r="15" spans="1:8" x14ac:dyDescent="0.3">
      <c r="A15" s="12">
        <v>2007</v>
      </c>
      <c r="B15" s="8" t="s">
        <v>1</v>
      </c>
      <c r="C15" s="10">
        <v>0.55466000000000004</v>
      </c>
      <c r="F15">
        <f>+$C15*'2D3b'!J$29</f>
        <v>8.7636280000000011E-2</v>
      </c>
      <c r="G15">
        <f>+$C15*'2D3b'!K$29</f>
        <v>0.58572096000000007</v>
      </c>
      <c r="H15">
        <f>+$C15*'2D3b'!L$29</f>
        <v>2.0522420000000001</v>
      </c>
    </row>
    <row r="16" spans="1:8" x14ac:dyDescent="0.3">
      <c r="A16" s="12">
        <v>2008</v>
      </c>
      <c r="B16" s="8" t="s">
        <v>1</v>
      </c>
      <c r="C16" s="10">
        <v>0.50340000000000007</v>
      </c>
      <c r="F16">
        <f>+$C16*'2D3b'!J$29</f>
        <v>7.9537200000000016E-2</v>
      </c>
      <c r="G16">
        <f>+$C16*'2D3b'!K$29</f>
        <v>0.53159040000000013</v>
      </c>
      <c r="H16">
        <f>+$C16*'2D3b'!L$29</f>
        <v>1.8625800000000003</v>
      </c>
    </row>
    <row r="17" spans="1:8" x14ac:dyDescent="0.3">
      <c r="A17" s="12">
        <v>2009</v>
      </c>
      <c r="B17" s="8" t="s">
        <v>1</v>
      </c>
      <c r="C17" s="10">
        <v>0.32455000000000001</v>
      </c>
      <c r="F17">
        <f>+$C17*'2D3b'!J$29</f>
        <v>5.1278900000000002E-2</v>
      </c>
      <c r="G17">
        <f>+$C17*'2D3b'!K$29</f>
        <v>0.3427248</v>
      </c>
      <c r="H17">
        <f>+$C17*'2D3b'!L$29</f>
        <v>1.2008350000000001</v>
      </c>
    </row>
    <row r="18" spans="1:8" x14ac:dyDescent="0.3">
      <c r="A18" s="12">
        <v>2010</v>
      </c>
      <c r="B18" s="8" t="s">
        <v>1</v>
      </c>
      <c r="C18" s="10">
        <v>0.22739999999999999</v>
      </c>
      <c r="F18">
        <f>+$C18*'2D3b'!J$29</f>
        <v>3.5929200000000001E-2</v>
      </c>
      <c r="G18">
        <f>+$C18*'2D3b'!K$29</f>
        <v>0.2401344</v>
      </c>
      <c r="H18">
        <f>+$C18*'2D3b'!L$29</f>
        <v>0.84138000000000002</v>
      </c>
    </row>
    <row r="19" spans="1:8" x14ac:dyDescent="0.3">
      <c r="A19" s="12">
        <v>2011</v>
      </c>
      <c r="B19" s="8" t="s">
        <v>1</v>
      </c>
      <c r="C19" s="10">
        <v>0.64951999999999999</v>
      </c>
      <c r="F19">
        <f>+$C19*'2D3b'!J$29</f>
        <v>0.10262415999999999</v>
      </c>
      <c r="G19">
        <f>+$C19*'2D3b'!K$29</f>
        <v>0.68589312000000002</v>
      </c>
      <c r="H19">
        <f>+$C19*'2D3b'!L$29</f>
        <v>2.4032240000000002</v>
      </c>
    </row>
    <row r="20" spans="1:8" x14ac:dyDescent="0.3">
      <c r="A20" s="12">
        <v>2012</v>
      </c>
      <c r="B20" s="8" t="s">
        <v>1</v>
      </c>
      <c r="C20" s="10">
        <v>0.68829000000000007</v>
      </c>
      <c r="F20">
        <f>+$C20*'2D3b'!J$29</f>
        <v>0.10874982000000001</v>
      </c>
      <c r="G20">
        <f>+$C20*'2D3b'!K$29</f>
        <v>0.72683424000000008</v>
      </c>
      <c r="H20">
        <f>+$C20*'2D3b'!L$29</f>
        <v>2.5466730000000002</v>
      </c>
    </row>
    <row r="21" spans="1:8" x14ac:dyDescent="0.3">
      <c r="A21" s="12">
        <v>2013</v>
      </c>
      <c r="B21" s="8" t="s">
        <v>1</v>
      </c>
      <c r="C21" s="10">
        <v>0.37533000000000005</v>
      </c>
      <c r="F21">
        <f>+$C21*'2D3b'!J$29</f>
        <v>5.930214000000001E-2</v>
      </c>
      <c r="G21">
        <f>+$C21*'2D3b'!K$29</f>
        <v>0.39634848000000006</v>
      </c>
      <c r="H21">
        <f>+$C21*'2D3b'!L$29</f>
        <v>1.3887210000000003</v>
      </c>
    </row>
    <row r="22" spans="1:8" x14ac:dyDescent="0.3">
      <c r="A22" s="12">
        <v>2014</v>
      </c>
      <c r="B22" s="8" t="s">
        <v>1</v>
      </c>
      <c r="C22" s="10">
        <v>0.67990000000000006</v>
      </c>
      <c r="F22">
        <f>+$C22*'2D3b'!J$29</f>
        <v>0.10742420000000001</v>
      </c>
      <c r="G22">
        <f>+$C22*'2D3b'!K$29</f>
        <v>0.71797440000000012</v>
      </c>
      <c r="H22">
        <f>+$C22*'2D3b'!L$29</f>
        <v>2.5156300000000003</v>
      </c>
    </row>
    <row r="23" spans="1:8" x14ac:dyDescent="0.3">
      <c r="A23" s="12">
        <v>2015</v>
      </c>
      <c r="B23" s="8" t="s">
        <v>1</v>
      </c>
      <c r="C23" s="10">
        <v>0.33260000000000001</v>
      </c>
      <c r="F23">
        <f>+$C23*'2D3b'!J$29</f>
        <v>5.2550800000000002E-2</v>
      </c>
      <c r="G23">
        <f>+$C23*'2D3b'!K$29</f>
        <v>0.35122560000000003</v>
      </c>
      <c r="H23">
        <f>+$C23*'2D3b'!L$29</f>
        <v>1.23062</v>
      </c>
    </row>
    <row r="24" spans="1:8" x14ac:dyDescent="0.3">
      <c r="A24" s="12">
        <v>2016</v>
      </c>
      <c r="B24" s="8" t="s">
        <v>1</v>
      </c>
      <c r="C24" s="10">
        <v>0.21856999999999999</v>
      </c>
      <c r="F24">
        <f>+$C24*'2D3b'!J$29</f>
        <v>3.4534059999999998E-2</v>
      </c>
      <c r="G24">
        <f>+$C24*'2D3b'!K$29</f>
        <v>0.23080992</v>
      </c>
      <c r="H24">
        <f>+$C24*'2D3b'!L$29</f>
        <v>0.80870900000000001</v>
      </c>
    </row>
    <row r="25" spans="1:8" x14ac:dyDescent="0.3">
      <c r="A25" s="12">
        <v>2017</v>
      </c>
      <c r="B25" s="8" t="s">
        <v>1</v>
      </c>
      <c r="C25" s="10">
        <v>0.25130000000000002</v>
      </c>
      <c r="F25">
        <f>+$C25*'2D3b'!J$29</f>
        <v>3.9705400000000002E-2</v>
      </c>
      <c r="G25">
        <f>+$C25*'2D3b'!K$29</f>
        <v>0.26537280000000002</v>
      </c>
      <c r="H25">
        <f>+$C25*'2D3b'!L$29</f>
        <v>0.92981000000000014</v>
      </c>
    </row>
    <row r="26" spans="1:8" x14ac:dyDescent="0.3">
      <c r="A26" s="12">
        <v>2018</v>
      </c>
      <c r="B26" s="8" t="s">
        <v>1</v>
      </c>
      <c r="C26" s="10">
        <v>0.30274402087394414</v>
      </c>
      <c r="F26">
        <f>+$C26*'2D3b'!J$29</f>
        <v>4.7833555298083176E-2</v>
      </c>
      <c r="G26">
        <f>+$C26*'2D3b'!K$29</f>
        <v>0.31969768604288501</v>
      </c>
      <c r="H26">
        <f>+$C26*'2D3b'!L$29</f>
        <v>1.1201528772335934</v>
      </c>
    </row>
    <row r="27" spans="1:8" x14ac:dyDescent="0.3">
      <c r="A27" s="33">
        <v>2019</v>
      </c>
      <c r="B27" s="9" t="s">
        <v>1</v>
      </c>
      <c r="C27" s="11">
        <v>0.30570202087394416</v>
      </c>
      <c r="F27">
        <f>+$C27*'2D3b'!J$29</f>
        <v>4.8300919298083181E-2</v>
      </c>
      <c r="G27">
        <f>+$C27*'2D3b'!K$29</f>
        <v>0.32282133404288504</v>
      </c>
      <c r="H27">
        <f>+$C27*'2D3b'!L$29</f>
        <v>1.1310974772335933</v>
      </c>
    </row>
    <row r="28" spans="1:8" x14ac:dyDescent="0.3">
      <c r="A28" s="33">
        <v>2020</v>
      </c>
      <c r="B28" s="9" t="s">
        <v>1</v>
      </c>
      <c r="C28" s="11">
        <v>0.26739600000000002</v>
      </c>
      <c r="F28">
        <f>+$C28*'2D3b'!J$29</f>
        <v>4.2248568000000007E-2</v>
      </c>
      <c r="G28">
        <f>+$C28*'2D3b'!K$29</f>
        <v>0.28237017600000003</v>
      </c>
      <c r="H28">
        <f>+$C28*'2D3b'!L$29</f>
        <v>0.98936520000000017</v>
      </c>
    </row>
  </sheetData>
  <conditionalFormatting sqref="C2:C2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28">
    <cfRule type="containsText" dxfId="4" priority="7" stopIfTrue="1" operator="containsText" text="NO">
      <formula>NOT(ISERROR(SEARCH("NO",C2)))</formula>
    </cfRule>
    <cfRule type="cellIs" dxfId="3" priority="8" stopIfTrue="1" operator="equal">
      <formula>0</formula>
    </cfRule>
    <cfRule type="containsText" dxfId="2" priority="9" stopIfTrue="1" operator="containsText" text="IE">
      <formula>NOT(ISERROR(SEARCH("IE",C2)))</formula>
    </cfRule>
    <cfRule type="containsText" dxfId="1" priority="10" stopIfTrue="1" operator="containsText" text="NA">
      <formula>NOT(ISERROR(SEARCH("NA",C2)))</formula>
    </cfRule>
    <cfRule type="containsText" dxfId="0" priority="11" stopIfTrue="1" operator="containsText" text="NE">
      <formula>NOT(ISERROR(SEARCH("NE",C2)))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2D3b</vt:lpstr>
      <vt:lpstr>calc  1994-2020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MACHÁLEK, Ing.</dc:creator>
  <cp:lastModifiedBy>PAVEL MACHÁLEK, Ing.</cp:lastModifiedBy>
  <dcterms:created xsi:type="dcterms:W3CDTF">2023-02-08T15:04:03Z</dcterms:created>
  <dcterms:modified xsi:type="dcterms:W3CDTF">2024-05-27T20:20:59Z</dcterms:modified>
</cp:coreProperties>
</file>